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<sst xmlns="http://schemas.openxmlformats.org/spreadsheetml/2006/main" count="518" uniqueCount="499">
  <si>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</si>
  <si>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</si>
  <si>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</si>
  <si>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</si>
  <si>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</si>
  <si>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</si>
  <si>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</si>
  <si>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</si>
  <si>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</si>
  <si>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</si>
  <si>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</si>
  <si>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</si>
  <si>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</si>
  <si>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</si>
  <si>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</si>
  <si>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</si>
  <si>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</si>
  <si>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</si>
  <si>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</si>
  <si>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</si>
  <si>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</si>
  <si>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</si>
  <si>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</si>
  <si>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</si>
  <si>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</si>
  <si>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</si>
  <si>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</si>
  <si>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</si>
  <si>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</si>
  <si>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</si>
  <si>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</si>
  <si>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</si>
  <si>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</si>
  <si>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</si>
  <si>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</si>
  <si>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</si>
  <si>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</si>
  <si>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</si>
  <si>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</si>
  <si>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</si>
  <si>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</si>
  <si>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</si>
  <si>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</si>
  <si>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</si>
  <si>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</si>
  <si>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</si>
  <si>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</si>
  <si>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</si>
  <si>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</si>
  <si>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</si>
  <si>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</si>
  <si>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</si>
  <si>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</si>
  <si>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</si>
  <si>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</si>
  <si>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</si>
  <si>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</si>
  <si>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</si>
  <si>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</si>
  <si>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</si>
  <si>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</si>
  <si>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</si>
  <si>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</si>
  <si>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</si>
  <si>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</si>
  <si>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</si>
  <si>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</si>
  <si>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</si>
  <si>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</si>
  <si>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</si>
  <si>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</si>
  <si>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</si>
  <si>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</si>
  <si>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</si>
  <si>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</si>
  <si>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</si>
  <si>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</si>
  <si>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</si>
  <si>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</si>
  <si>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</si>
  <si>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</si>
  <si>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</si>
  <si>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</si>
  <si>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</si>
  <si>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</si>
  <si>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</si>
  <si>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</si>
  <si>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</si>
  <si>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</si>
  <si>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</si>
  <si>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</si>
  <si>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</si>
  <si>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</si>
  <si>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</si>
  <si>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</si>
  <si>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</si>
  <si>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</si>
  <si>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</si>
  <si>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</si>
  <si>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</si>
  <si>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</si>
  <si>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</si>
  <si>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</si>
  <si>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</si>
  <si>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</si>
  <si>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</si>
  <si>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</si>
  <si>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</si>
  <si>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</si>
  <si>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</si>
  <si>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</si>
  <si>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</si>
  <si>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</si>
  <si>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</si>
  <si>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</si>
  <si>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</si>
  <si>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</si>
  <si>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</si>
  <si>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</si>
  <si>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</si>
  <si>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</si>
  <si>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</si>
  <si>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</si>
  <si>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</si>
  <si>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</si>
  <si>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</si>
  <si>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</si>
  <si>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</si>
  <si>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</si>
  <si>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</si>
  <si>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</si>
  <si>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</si>
  <si>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</si>
  <si>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</si>
  <si>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</si>
  <si>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</si>
  <si>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</si>
  <si>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</si>
  <si>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</si>
  <si>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</si>
  <si>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</si>
  <si>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</si>
  <si>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</si>
  <si>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</si>
  <si>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</si>
  <si>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</si>
  <si>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</si>
  <si>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</si>
  <si>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</si>
  <si>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</si>
  <si>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</si>
  <si>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</si>
  <si>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</si>
  <si>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</si>
  <si>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</si>
  <si>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</si>
  <si>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</si>
  <si>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</si>
  <si>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</si>
  <si>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</si>
  <si>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</si>
  <si>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</si>
  <si>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</si>
  <si>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</si>
  <si>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</si>
  <si>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</si>
  <si>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</si>
  <si>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</si>
  <si>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</si>
  <si>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</si>
  <si>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</si>
  <si>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</si>
  <si>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</si>
  <si>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</si>
  <si>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</si>
  <si>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</si>
  <si>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</si>
  <si>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</si>
  <si>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</si>
  <si>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</si>
  <si>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</si>
  <si>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</si>
  <si>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</si>
  <si>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</si>
  <si>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</si>
  <si>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</si>
  <si>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</si>
  <si>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</si>
  <si>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</si>
  <si>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</si>
  <si>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</si>
  <si>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</si>
  <si>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</si>
  <si>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</si>
  <si>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</si>
  <si>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</si>
  <si>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</si>
  <si>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</si>
  <si>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</si>
  <si>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</si>
  <si>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</si>
  <si>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</si>
  <si>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</si>
  <si>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</si>
  <si>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</si>
  <si>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</si>
  <si>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</si>
  <si>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</si>
  <si>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</si>
  <si>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</si>
  <si>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</si>
  <si>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</si>
  <si>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</si>
  <si>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</si>
  <si>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</si>
  <si>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</si>
  <si>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</si>
  <si>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</si>
  <si>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</si>
  <si>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</si>
  <si>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</si>
  <si>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</si>
  <si>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</si>
  <si>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</si>
  <si>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</si>
  <si>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</si>
  <si>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</si>
  <si>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</si>
  <si>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</si>
  <si>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</si>
  <si>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</si>
  <si>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</si>
  <si>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</si>
  <si>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</si>
  <si>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</si>
  <si>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</si>
  <si>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</si>
  <si>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</si>
  <si>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</si>
  <si>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</si>
  <si>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</si>
  <si>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</si>
  <si>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</si>
  <si>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</si>
  <si>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</si>
  <si>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</si>
  <si>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</si>
  <si>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</si>
  <si>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</si>
  <si>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</si>
  <si>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</si>
  <si>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</si>
  <si>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</si>
  <si>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</si>
  <si>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</si>
  <si>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</si>
  <si>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</si>
  <si>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</si>
  <si>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</si>
  <si>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</si>
  <si>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</si>
  <si>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</si>
  <si>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</si>
  <si>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</si>
  <si>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</si>
  <si>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</si>
  <si>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</si>
  <si>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</si>
  <si>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</si>
  <si>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</si>
  <si>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</si>
  <si>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</si>
  <si>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</si>
  <si>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</si>
  <si>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</si>
  <si>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</si>
  <si>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</si>
  <si>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</si>
  <si>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</si>
  <si>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</si>
  <si>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</si>
  <si>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</si>
  <si>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</si>
  <si>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</si>
  <si>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</si>
  <si>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</si>
  <si>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</si>
  <si>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</si>
  <si>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</si>
  <si>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</si>
  <si>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</si>
  <si>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</si>
  <si>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</si>
  <si>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</si>
  <si>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</si>
  <si>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</si>
  <si>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</si>
  <si>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</si>
  <si>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</si>
  <si>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</si>
  <si>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</si>
  <si>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</si>
  <si>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</si>
  <si>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</si>
  <si>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</si>
  <si>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</si>
  <si>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</si>
  <si>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</si>
  <si>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</si>
  <si>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</si>
  <si>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</si>
  <si>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</si>
  <si>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</si>
  <si>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</si>
  <si>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</si>
  <si>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</si>
  <si>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</si>
  <si>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</si>
  <si>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</si>
  <si>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</si>
  <si>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</si>
  <si>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</si>
  <si>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</si>
  <si>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</si>
  <si>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</si>
  <si>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</si>
  <si>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</si>
  <si>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</si>
  <si>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</si>
  <si>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</si>
  <si>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</si>
  <si>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</si>
  <si>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</si>
  <si>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</si>
  <si>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</si>
  <si>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</si>
  <si>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</si>
  <si>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</si>
  <si>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</si>
  <si>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</si>
  <si>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</si>
  <si>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</si>
  <si>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</si>
  <si>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</si>
  <si>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</si>
  <si>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</si>
  <si>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</si>
  <si>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</si>
  <si>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</si>
  <si>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</si>
  <si>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</si>
  <si>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</si>
  <si>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</si>
  <si>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</si>
  <si>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</si>
  <si>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</si>
  <si>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</si>
  <si>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</si>
  <si>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</si>
  <si>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</si>
  <si>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</si>
  <si>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</si>
  <si>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</si>
  <si>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</si>
  <si>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</si>
  <si>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</si>
  <si>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</si>
  <si>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</si>
  <si>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</si>
  <si>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</si>
  <si>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</si>
  <si>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</si>
  <si>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</si>
  <si>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</si>
  <si>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</si>
  <si>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</si>
  <si>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</si>
  <si>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</si>
  <si>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</si>
  <si>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</si>
  <si>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</si>
  <si>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</si>
  <si>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</si>
  <si>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</si>
  <si>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</si>
  <si>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</si>
  <si>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</si>
  <si>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</si>
  <si>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</si>
  <si>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</si>
  <si>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</si>
  <si>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</si>
  <si>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</si>
  <si>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</si>
  <si>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</si>
  <si>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</si>
  <si>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</si>
  <si>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</si>
  <si>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</si>
  <si>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</si>
  <si>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</si>
  <si>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</si>
  <si>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</si>
  <si>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</si>
  <si>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</si>
  <si>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</si>
  <si>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</si>
  <si>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</si>
  <si>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</si>
  <si>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</si>
  <si>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</si>
  <si>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</si>
  <si>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</si>
  <si>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</si>
  <si>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</si>
  <si>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</si>
  <si>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</si>
  <si>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</si>
  <si>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</si>
  <si>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</si>
  <si>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</si>
  <si>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</si>
  <si>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</si>
  <si>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</si>
  <si>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</si>
  <si>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</si>
  <si>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</si>
  <si>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</si>
  <si>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</si>
  <si>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</si>
  <si>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</si>
  <si>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</si>
  <si>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</si>
  <si>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</si>
  <si>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</si>
  <si>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</si>
  <si>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</si>
  <si>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</si>
  <si>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</si>
  <si>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</si>
  <si>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</si>
  <si>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</si>
  <si>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</si>
  <si>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</si>
  <si>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</si>
  <si>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</si>
  <si>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</si>
  <si>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</si>
  <si>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</si>
  <si>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</si>
  <si>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</si>
  <si>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</si>
  <si>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</si>
  <si>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</si>
  <si>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</si>
  <si>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</si>
  <si>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</si>
  <si>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</si>
  <si>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</si>
  <si>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</si>
  <si>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</si>
  <si>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</si>
  <si>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</si>
  <si>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</si>
  <si>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</si>
  <si>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</si>
  <si>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</si>
  <si>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</si>
  <si>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</si>
  <si>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</si>
  <si>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</si>
  <si>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</si>
  <si>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</si>
  <si>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</si>
  <si>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</si>
  <si>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</si>
  <si>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</si>
  <si>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</si>
  <si>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</si>
  <si>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</si>
  <si>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</si>
  <si>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</si>
  <si>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</si>
  <si>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</si>
  <si>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</si>
  <si>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</si>
  <si>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</si>
  <si>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</si>
  <si>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</si>
  <si>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</si>
  <si>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</si>
  <si>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</si>
  <si>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</si>
  <si>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</si>
  <si>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</si>
  <si>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</si>
  <si>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</si>
  <si>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</si>
  <si>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PTSC Offshore Services Joint Stock Company (POS)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</si>
</sst>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1">
      <selection activeCell="D2" sqref="D1:D16384"/>
    </sheetView>
  </sheetViews>
  <sheetFormatPr defaultColWidth="9.140625" defaultRowHeight="12"/>
  <cols>
    <col min="1" max="1" width="41.57421875" style="0" hidden="1" customWidth="1"/>
    <col min="2" max="2" width="50.140625" style="0" customWidth="1"/>
    <col min="3" max="3" width="13.421875" style="0" hidden="1" customWidth="1"/>
    <col min="4" max="4" width="12.003906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1189597929845</v>
      </c>
      <c r="F10" s="24">
        <v>1368800526305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120041739114</v>
      </c>
      <c r="F11" s="20">
        <f>F12+F13</f>
        <v>71198289707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25041739114</v>
      </c>
      <c r="F12" s="21">
        <v>44198289707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95000000000</v>
      </c>
      <c r="F13" s="21">
        <v>27000000000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509470000000</v>
      </c>
      <c r="F14" s="20">
        <f>F15+F16+F17</f>
        <v>517470000000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509470000000</v>
      </c>
      <c r="F17" s="21">
        <v>517470000000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466838468055</v>
      </c>
      <c r="F18" s="20">
        <f>F19+F22+F23+F24+F25+F26+F27+F28</f>
        <v>602255128068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395849649902</v>
      </c>
      <c r="F19" s="21">
        <v>551362789981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29636311452</v>
      </c>
      <c r="F22" s="21">
        <v>26420411212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41352506701</v>
      </c>
      <c r="F26" s="21">
        <v>24471926875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21500467605</v>
      </c>
      <c r="F29" s="20">
        <f>F30+F31</f>
        <v>90604543818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21500467605</v>
      </c>
      <c r="F30" s="21">
        <v>90604543818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71207255071</v>
      </c>
      <c r="F32" s="20">
        <f>F33+F36+F37+F38+F39</f>
        <v>87272564712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1176417780</v>
      </c>
      <c r="F33" s="21">
        <v>2791274049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63992369461</v>
      </c>
      <c r="F36" s="21">
        <v>81807168927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6038467830</v>
      </c>
      <c r="F37" s="21">
        <v>2674121736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37164801879</v>
      </c>
      <c r="F43" s="20">
        <f>F44+F54+F64+F67+F70+F76</f>
        <v>46621136169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2095000000</v>
      </c>
      <c r="F44" s="20">
        <f>F45+F46+F47+F48+F49+F50+F53</f>
        <v>2095000000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2095000000</v>
      </c>
      <c r="F50" s="21">
        <v>2095000000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23073192939</v>
      </c>
      <c r="F54" s="20">
        <f>F55+F58+F61</f>
        <v>31475141817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22931859609</v>
      </c>
      <c r="F55" s="20">
        <f>F56+F57</f>
        <v>31411790901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817926823025</v>
      </c>
      <c r="F56" s="21">
        <v>817926823025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-794994963416</v>
      </c>
      <c r="F57" s="21">
        <v>-786515032124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141333330</v>
      </c>
      <c r="F61" s="20">
        <f>F62+F63</f>
        <v>63350916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11087367800</v>
      </c>
      <c r="F62" s="21">
        <v>10927367800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-10946034470</v>
      </c>
      <c r="F63" s="21">
        <v>-10864016884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0</v>
      </c>
      <c r="F67" s="20">
        <f>F68+F69</f>
        <v>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/>
      <c r="F69" s="21"/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11996608940</v>
      </c>
      <c r="F76" s="20">
        <f>F77+F78+F79+F80</f>
        <v>13050994352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1009770368</v>
      </c>
      <c r="F77" s="21"/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10986838572</v>
      </c>
      <c r="F78" s="21">
        <v>13050994352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1226762731724</v>
      </c>
      <c r="F81" s="20">
        <f>F10+F43</f>
        <v>1415421662474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490091152210</v>
      </c>
      <c r="F83" s="20">
        <f>F84+F106</f>
        <v>652346303564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471508609766</v>
      </c>
      <c r="F84" s="20">
        <f>F85+F88+F89+F90+F91+F92+F93+F94+F95+F97+F98+F99+F100+F101+F102</f>
        <v>601814369464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226412277106</v>
      </c>
      <c r="F85" s="21">
        <v>439799859966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30066162679</v>
      </c>
      <c r="F88" s="21">
        <v>54414241165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9008275558</v>
      </c>
      <c r="F89" s="21">
        <v>12577491484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/>
      <c r="F90" s="21">
        <v>29009218804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106437572110</v>
      </c>
      <c r="F91" s="21">
        <v>17446741880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18891336133</v>
      </c>
      <c r="F94" s="21">
        <v>17646879650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56117221431</v>
      </c>
      <c r="F95" s="21">
        <v>26484828045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20297634279</v>
      </c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4278130470</v>
      </c>
      <c r="F99" s="21">
        <v>4435108470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18582542444</v>
      </c>
      <c r="F106" s="20">
        <f>SUM(F107:F119)</f>
        <v>50531934100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14645222444</v>
      </c>
      <c r="F118" s="21">
        <v>46352314100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>
        <v>3937320000</v>
      </c>
      <c r="F119" s="21">
        <v>4179620000</v>
      </c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736671579514</v>
      </c>
      <c r="F120" s="20">
        <f>F121+F139</f>
        <v>762830358910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736671579514</v>
      </c>
      <c r="F121" s="20">
        <f>F122+F125+F126+F127+F128+F129+F130+F131+F132+F133+F134+F137+F138</f>
        <v>762830358910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400000000000</v>
      </c>
      <c r="F122" s="20">
        <f>F123+F124</f>
        <v>400000000000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400000000000</v>
      </c>
      <c r="F123" s="21">
        <v>400000000000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308742964235</v>
      </c>
      <c r="F131" s="21">
        <v>308742964235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27928615279</v>
      </c>
      <c r="F134" s="20">
        <f>F135+F136</f>
        <v>54087394675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13587394675</v>
      </c>
      <c r="F135" s="21">
        <v>27885238048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14341220604</v>
      </c>
      <c r="F136" s="21">
        <v>26202156627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1226762731724</v>
      </c>
      <c r="F147" s="20">
        <f>F83+F120</f>
        <v>1415176662474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E19" sqref="E19"/>
    </sheetView>
  </sheetViews>
  <sheetFormatPr defaultColWidth="18.7109375" defaultRowHeight="12"/>
  <cols>
    <col min="1" max="1" width="44.28125" style="0" hidden="1" customWidth="1"/>
    <col min="2" max="2" width="51.00390625" style="0" customWidth="1"/>
    <col min="3" max="3" width="17.28125" style="0" hidden="1" customWidth="1"/>
    <col min="4" max="4" width="20.0039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241865029201</v>
      </c>
      <c r="F9" s="21">
        <v>187428004394</v>
      </c>
      <c r="G9" s="21">
        <v>923828541329</v>
      </c>
      <c r="H9" s="21">
        <v>641362633812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241865029201</v>
      </c>
      <c r="F11" s="20">
        <f>F9-F10</f>
        <v>187428004394</v>
      </c>
      <c r="G11" s="20">
        <f>G9-G10</f>
        <v>923828541329</v>
      </c>
      <c r="H11" s="20">
        <f>H9-H10</f>
        <v>641362633812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235698153299</v>
      </c>
      <c r="F12" s="21">
        <v>186423675940</v>
      </c>
      <c r="G12" s="21">
        <v>895396957082</v>
      </c>
      <c r="H12" s="21">
        <v>596417318284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6166875902</v>
      </c>
      <c r="F13" s="20">
        <f>F11-F12</f>
        <v>1004328454</v>
      </c>
      <c r="G13" s="20">
        <f>G11-G12</f>
        <v>28431584247</v>
      </c>
      <c r="H13" s="20">
        <f>H11-H12</f>
        <v>44945315528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13525942671</v>
      </c>
      <c r="F14" s="21">
        <v>9109503753</v>
      </c>
      <c r="G14" s="21">
        <v>34059711243</v>
      </c>
      <c r="H14" s="21">
        <v>25029401181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311723025</v>
      </c>
      <c r="F15" s="21">
        <v>652890315</v>
      </c>
      <c r="G15" s="21">
        <v>1593282137</v>
      </c>
      <c r="H15" s="21">
        <v>5996441832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1544904620</v>
      </c>
      <c r="F18" s="21">
        <v>1459024304</v>
      </c>
      <c r="G18" s="21">
        <v>7865745568</v>
      </c>
      <c r="H18" s="21">
        <v>6764590332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12115734165</v>
      </c>
      <c r="F19" s="21">
        <v>7575269609</v>
      </c>
      <c r="G19" s="21">
        <v>36904906776</v>
      </c>
      <c r="H19" s="21">
        <v>30544709504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5720456763</v>
      </c>
      <c r="F20" s="20">
        <f>F13+F14-F15+F17-F18-F19</f>
        <v>426647979</v>
      </c>
      <c r="G20" s="20">
        <f>G13+G14-G15+G17-G18-G19</f>
        <v>16127361009</v>
      </c>
      <c r="H20" s="20">
        <f>H13+H14-H15+H17-H18-H19</f>
        <v>26668975041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390411</v>
      </c>
      <c r="F21" s="21">
        <v>91451273</v>
      </c>
      <c r="G21" s="21">
        <v>2457005516</v>
      </c>
      <c r="H21" s="21">
        <v>373604455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78300000</v>
      </c>
      <c r="F22" s="21">
        <v>109107343</v>
      </c>
      <c r="G22" s="21">
        <v>543336235</v>
      </c>
      <c r="H22" s="21">
        <v>261217343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-77909589</v>
      </c>
      <c r="F23" s="20">
        <f>F21-F22</f>
        <v>-17656070</v>
      </c>
      <c r="G23" s="20">
        <f>G21-G22</f>
        <v>1913669281</v>
      </c>
      <c r="H23" s="20">
        <f>H21-H22</f>
        <v>112387112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5642547174</v>
      </c>
      <c r="F24" s="20">
        <f>F20+F23</f>
        <v>408991909</v>
      </c>
      <c r="G24" s="20">
        <f>G20+G23</f>
        <v>18041030290</v>
      </c>
      <c r="H24" s="20">
        <f>H20+H23</f>
        <v>26781362153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1635653906</v>
      </c>
      <c r="F25" s="21">
        <v>-2872480288</v>
      </c>
      <c r="G25" s="21">
        <v>1635653906</v>
      </c>
      <c r="H25" s="21">
        <v>1968235445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-3359892227</v>
      </c>
      <c r="F26" s="21">
        <v>2954278670</v>
      </c>
      <c r="G26" s="21">
        <v>2064155780</v>
      </c>
      <c r="H26" s="21">
        <v>3449106072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7366785495</v>
      </c>
      <c r="F27" s="20">
        <f>F24-F25-F26</f>
        <v>327193527</v>
      </c>
      <c r="G27" s="20">
        <f>G24-G25-G26</f>
        <v>14341220604</v>
      </c>
      <c r="H27" s="20">
        <f>H24-H25-H26</f>
        <v>21364020636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184</v>
      </c>
      <c r="F30" s="21">
        <v>8</v>
      </c>
      <c r="G30" s="21">
        <v>359</v>
      </c>
      <c r="H30" s="21">
        <v>534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2018-10-30T07:38:23Z</dcterms:modified>
  <cp:category/>
  <cp:version/>
  <cp:contentType/>
  <cp:contentStatus/>
</cp:coreProperties>
</file>